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CDC68B41-F6A2-4276-9380-AC18A112B672}" xr6:coauthVersionLast="33" xr6:coauthVersionMax="33" xr10:uidLastSave="{00000000-0000-0000-0000-000000000000}"/>
  <bookViews>
    <workbookView xWindow="0" yWindow="0" windowWidth="12800" windowHeight="7620" xr2:uid="{483AC76D-F7CC-414C-8B54-7F08FAA0346C}"/>
  </bookViews>
  <sheets>
    <sheet name="Таблица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2" l="1"/>
  <c r="G56" i="2"/>
  <c r="F56" i="2"/>
  <c r="E56" i="2"/>
  <c r="H55" i="2"/>
  <c r="G55" i="2"/>
  <c r="F55" i="2"/>
  <c r="E55" i="2"/>
  <c r="H54" i="2"/>
  <c r="G54" i="2"/>
  <c r="F54" i="2"/>
  <c r="E54" i="2"/>
  <c r="H53" i="2"/>
  <c r="G53" i="2"/>
  <c r="F53" i="2"/>
  <c r="E53" i="2"/>
  <c r="H52" i="2"/>
  <c r="G52" i="2"/>
  <c r="F52" i="2"/>
  <c r="E52" i="2"/>
  <c r="H51" i="2"/>
  <c r="G51" i="2"/>
  <c r="F51" i="2"/>
  <c r="E51" i="2"/>
  <c r="H49" i="2"/>
  <c r="G49" i="2"/>
  <c r="F49" i="2"/>
  <c r="E49" i="2"/>
  <c r="H48" i="2"/>
  <c r="G48" i="2"/>
  <c r="F48" i="2"/>
  <c r="E48" i="2"/>
  <c r="H47" i="2"/>
  <c r="G47" i="2"/>
  <c r="F47" i="2"/>
  <c r="E47" i="2"/>
  <c r="H46" i="2"/>
  <c r="G46" i="2"/>
  <c r="F46" i="2"/>
  <c r="E46" i="2"/>
  <c r="H45" i="2"/>
  <c r="G45" i="2"/>
  <c r="F45" i="2"/>
  <c r="E45" i="2"/>
  <c r="H44" i="2"/>
  <c r="G44" i="2"/>
  <c r="F44" i="2"/>
  <c r="E44" i="2"/>
  <c r="H42" i="2"/>
  <c r="G42" i="2"/>
  <c r="F42" i="2"/>
  <c r="E42" i="2"/>
  <c r="H41" i="2"/>
  <c r="G41" i="2"/>
  <c r="F41" i="2"/>
  <c r="E41" i="2"/>
  <c r="H40" i="2"/>
  <c r="G40" i="2"/>
  <c r="F40" i="2"/>
  <c r="E40" i="2"/>
  <c r="H39" i="2"/>
  <c r="G39" i="2"/>
  <c r="F39" i="2"/>
  <c r="E39" i="2"/>
  <c r="H38" i="2"/>
  <c r="G38" i="2"/>
  <c r="F38" i="2"/>
  <c r="E38" i="2"/>
  <c r="H37" i="2"/>
  <c r="G37" i="2"/>
  <c r="F37" i="2"/>
  <c r="E37" i="2"/>
  <c r="H35" i="2"/>
  <c r="G35" i="2"/>
  <c r="F35" i="2"/>
  <c r="E35" i="2"/>
  <c r="H34" i="2"/>
  <c r="G34" i="2"/>
  <c r="F34" i="2"/>
  <c r="E34" i="2"/>
  <c r="H33" i="2"/>
  <c r="G33" i="2"/>
  <c r="F33" i="2"/>
  <c r="E33" i="2"/>
  <c r="H32" i="2"/>
  <c r="G32" i="2"/>
  <c r="F32" i="2"/>
  <c r="E32" i="2"/>
  <c r="H31" i="2"/>
  <c r="G31" i="2"/>
  <c r="F31" i="2"/>
  <c r="E31" i="2"/>
  <c r="H30" i="2"/>
  <c r="G30" i="2"/>
  <c r="F30" i="2"/>
  <c r="E30" i="2"/>
  <c r="H28" i="2"/>
  <c r="G28" i="2"/>
  <c r="F28" i="2"/>
  <c r="E28" i="2"/>
  <c r="H27" i="2"/>
  <c r="G27" i="2"/>
  <c r="F27" i="2"/>
  <c r="E27" i="2"/>
  <c r="H26" i="2"/>
  <c r="G26" i="2"/>
  <c r="F26" i="2"/>
  <c r="E26" i="2"/>
  <c r="H25" i="2"/>
  <c r="G25" i="2"/>
  <c r="F25" i="2"/>
  <c r="E25" i="2"/>
  <c r="H24" i="2"/>
  <c r="G24" i="2"/>
  <c r="F24" i="2"/>
  <c r="E24" i="2"/>
  <c r="H23" i="2"/>
  <c r="G23" i="2"/>
  <c r="F23" i="2"/>
  <c r="E23" i="2"/>
  <c r="H21" i="2"/>
  <c r="G21" i="2"/>
  <c r="F21" i="2"/>
  <c r="E21" i="2"/>
  <c r="H20" i="2"/>
  <c r="G20" i="2"/>
  <c r="F20" i="2"/>
  <c r="E20" i="2"/>
  <c r="H19" i="2"/>
  <c r="G19" i="2"/>
  <c r="F19" i="2"/>
  <c r="E19" i="2"/>
  <c r="H18" i="2"/>
  <c r="G18" i="2"/>
  <c r="F18" i="2"/>
  <c r="E18" i="2"/>
  <c r="H17" i="2"/>
  <c r="G17" i="2"/>
  <c r="F17" i="2"/>
  <c r="E17" i="2"/>
  <c r="H16" i="2"/>
  <c r="G16" i="2"/>
  <c r="F16" i="2"/>
  <c r="E16" i="2"/>
  <c r="H14" i="2"/>
  <c r="G14" i="2"/>
  <c r="F14" i="2"/>
  <c r="E14" i="2"/>
  <c r="H13" i="2"/>
  <c r="G13" i="2"/>
  <c r="F13" i="2"/>
  <c r="E13" i="2"/>
  <c r="H12" i="2"/>
  <c r="G12" i="2"/>
  <c r="F12" i="2"/>
  <c r="E12" i="2"/>
  <c r="H11" i="2"/>
  <c r="G11" i="2"/>
  <c r="F11" i="2"/>
  <c r="E11" i="2"/>
  <c r="H10" i="2"/>
  <c r="G10" i="2"/>
  <c r="F10" i="2"/>
  <c r="E10" i="2"/>
  <c r="H9" i="2"/>
  <c r="G9" i="2"/>
  <c r="F9" i="2"/>
  <c r="E9" i="2"/>
  <c r="H3" i="2"/>
  <c r="H4" i="2"/>
  <c r="H5" i="2"/>
  <c r="H6" i="2"/>
  <c r="H7" i="2"/>
  <c r="H2" i="2"/>
  <c r="F3" i="2"/>
  <c r="F4" i="2"/>
  <c r="F5" i="2"/>
  <c r="F6" i="2"/>
  <c r="F7" i="2"/>
  <c r="F2" i="2"/>
  <c r="G7" i="2"/>
  <c r="E7" i="2"/>
  <c r="G6" i="2"/>
  <c r="E6" i="2"/>
  <c r="G5" i="2"/>
  <c r="E5" i="2"/>
  <c r="G4" i="2"/>
  <c r="E4" i="2"/>
  <c r="G3" i="2"/>
  <c r="E3" i="2"/>
  <c r="G2" i="2"/>
  <c r="E2" i="2"/>
  <c r="B5" i="2" s="1"/>
  <c r="W39" i="2"/>
  <c r="W35" i="2"/>
  <c r="AF28" i="2"/>
  <c r="AF24" i="2"/>
  <c r="AF22" i="2"/>
  <c r="AA33" i="2"/>
  <c r="AF26" i="2" s="1"/>
  <c r="AA29" i="2"/>
  <c r="AA21" i="2"/>
  <c r="AA17" i="2"/>
  <c r="W15" i="2"/>
  <c r="W11" i="2"/>
  <c r="S45" i="2"/>
  <c r="S41" i="2"/>
  <c r="S33" i="2"/>
  <c r="S29" i="2"/>
  <c r="S21" i="2"/>
  <c r="S17" i="2"/>
  <c r="S9" i="2"/>
  <c r="S5" i="2"/>
  <c r="B54" i="2" l="1"/>
  <c r="B32" i="2"/>
  <c r="B46" i="2"/>
  <c r="B19" i="2"/>
  <c r="B53" i="2"/>
  <c r="B55" i="2"/>
  <c r="B56" i="2"/>
  <c r="B47" i="2"/>
  <c r="B48" i="2"/>
  <c r="B49" i="2"/>
  <c r="C49" i="2" s="1"/>
  <c r="B39" i="2"/>
  <c r="B41" i="2"/>
  <c r="B40" i="2"/>
  <c r="B42" i="2"/>
  <c r="B33" i="2"/>
  <c r="B34" i="2"/>
  <c r="B35" i="2"/>
  <c r="C35" i="2" s="1"/>
  <c r="B25" i="2"/>
  <c r="B27" i="2"/>
  <c r="B26" i="2"/>
  <c r="B28" i="2"/>
  <c r="B11" i="2"/>
  <c r="B20" i="2"/>
  <c r="C20" i="2" s="1"/>
  <c r="B18" i="2"/>
  <c r="B21" i="2"/>
  <c r="B12" i="2"/>
  <c r="B13" i="2"/>
  <c r="B14" i="2"/>
  <c r="C14" i="2" s="1"/>
  <c r="B6" i="2"/>
  <c r="B4" i="2"/>
  <c r="B7" i="2"/>
  <c r="C7" i="2" s="1"/>
  <c r="C42" i="2" l="1"/>
  <c r="C28" i="2"/>
  <c r="C25" i="2"/>
  <c r="C39" i="2"/>
  <c r="C40" i="2"/>
  <c r="C33" i="2"/>
  <c r="C34" i="2"/>
  <c r="C41" i="2"/>
  <c r="C47" i="2"/>
  <c r="C32" i="2"/>
  <c r="C26" i="2"/>
  <c r="C27" i="2"/>
  <c r="C19" i="2"/>
  <c r="C21" i="2"/>
  <c r="C18" i="2"/>
  <c r="C13" i="2"/>
  <c r="C46" i="2"/>
  <c r="C48" i="2"/>
  <c r="C53" i="2"/>
  <c r="C56" i="2"/>
  <c r="C55" i="2"/>
  <c r="C54" i="2"/>
  <c r="C12" i="2"/>
  <c r="C5" i="2"/>
  <c r="C11" i="2"/>
  <c r="C6" i="2"/>
  <c r="C4" i="2"/>
  <c r="O9" i="2" l="1"/>
  <c r="O45" i="2"/>
  <c r="O20" i="2"/>
  <c r="O38" i="2"/>
  <c r="O42" i="2"/>
  <c r="O6" i="2"/>
  <c r="O23" i="2"/>
  <c r="O27" i="2"/>
  <c r="O49" i="2"/>
  <c r="O52" i="2"/>
  <c r="O2" i="2"/>
  <c r="O13" i="2"/>
  <c r="O16" i="2"/>
  <c r="O31" i="2"/>
  <c r="O35" i="2"/>
  <c r="O56" i="2"/>
</calcChain>
</file>

<file path=xl/sharedStrings.xml><?xml version="1.0" encoding="utf-8"?>
<sst xmlns="http://schemas.openxmlformats.org/spreadsheetml/2006/main" count="124" uniqueCount="61">
  <si>
    <t>:</t>
  </si>
  <si>
    <t>A1</t>
  </si>
  <si>
    <t>B2</t>
  </si>
  <si>
    <t>D2</t>
  </si>
  <si>
    <t>E1</t>
  </si>
  <si>
    <t>F2</t>
  </si>
  <si>
    <t>G1</t>
  </si>
  <si>
    <t>H2</t>
  </si>
  <si>
    <t>B1</t>
  </si>
  <si>
    <t>A2</t>
  </si>
  <si>
    <t>D1</t>
  </si>
  <si>
    <t>C2</t>
  </si>
  <si>
    <t>F1</t>
  </si>
  <si>
    <t>E2</t>
  </si>
  <si>
    <t>H1</t>
  </si>
  <si>
    <t>G2</t>
  </si>
  <si>
    <t>1 место</t>
  </si>
  <si>
    <t>2 место</t>
  </si>
  <si>
    <t>3 место</t>
  </si>
  <si>
    <t>4 место</t>
  </si>
  <si>
    <t>Россия</t>
  </si>
  <si>
    <t>Уругвай</t>
  </si>
  <si>
    <t>Египет</t>
  </si>
  <si>
    <t>Сауд. Аравия</t>
  </si>
  <si>
    <t>A</t>
  </si>
  <si>
    <t>C1</t>
  </si>
  <si>
    <t>B</t>
  </si>
  <si>
    <t>Испания</t>
  </si>
  <si>
    <t>Португалия</t>
  </si>
  <si>
    <t>Марокко</t>
  </si>
  <si>
    <t>Иран</t>
  </si>
  <si>
    <t>C</t>
  </si>
  <si>
    <t>D</t>
  </si>
  <si>
    <t>E</t>
  </si>
  <si>
    <t>F</t>
  </si>
  <si>
    <t>G</t>
  </si>
  <si>
    <t>H</t>
  </si>
  <si>
    <t>Франция</t>
  </si>
  <si>
    <t>Дания</t>
  </si>
  <si>
    <t>Перу</t>
  </si>
  <si>
    <t>Австралия</t>
  </si>
  <si>
    <t>Аргентина</t>
  </si>
  <si>
    <t>Хорватия</t>
  </si>
  <si>
    <t>Исландия</t>
  </si>
  <si>
    <t>Нигерия</t>
  </si>
  <si>
    <t>Бразилия</t>
  </si>
  <si>
    <t>Швейцария</t>
  </si>
  <si>
    <t>Сербия</t>
  </si>
  <si>
    <t>Коста-Рика</t>
  </si>
  <si>
    <t>Германия</t>
  </si>
  <si>
    <t>Мексика</t>
  </si>
  <si>
    <t>Швеция</t>
  </si>
  <si>
    <t>Юж. Корея</t>
  </si>
  <si>
    <t>Бельгия</t>
  </si>
  <si>
    <t>Англия</t>
  </si>
  <si>
    <t>Тунис</t>
  </si>
  <si>
    <t>Панама</t>
  </si>
  <si>
    <t>Колумбия</t>
  </si>
  <si>
    <t>Польша</t>
  </si>
  <si>
    <t>Сенегал</t>
  </si>
  <si>
    <t>Япония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</si>
</sst>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;;;"/>
  </numFmts>
  <fonts count="2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80"/>
        <bgColor indexed="64"/>
      </patternFill>
    </fill>
    <fill>
      <patternFill patternType="solid">
        <fgColor rgb="FF60C46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Font="0" applyBorder="0" applyAlignment="0">
      <protection locked="0"/>
    </xf>
    <xf numFmtId="0" fontId="1" fillId="3" borderId="0" applyNumberFormat="0" applyFont="0" applyBorder="0">
      <alignment horizontal="center"/>
      <protection locked="0"/>
    </xf>
    <xf numFmtId="0" fontId="1" fillId="4" borderId="0" applyNumberFormat="0" applyFont="0" applyBorder="0" applyAlignment="0">
      <protection hidden="1"/>
    </xf>
  </cellStyleXfs>
  <cellXfs count="22">
    <xf numFmtId="0" fontId="0" fillId="0" borderId="0" xfId="0"/>
    <xf numFmtId="0" fontId="0" fillId="3" borderId="0" xfId="2" applyFont="1">
      <alignment horizontal="center"/>
      <protection locked="0"/>
    </xf>
    <xf numFmtId="0" fontId="0" fillId="4" borderId="0" xfId="3" applyFont="1">
      <protection hidden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3" borderId="4" xfId="2" applyFont="1" applyBorder="1">
      <alignment horizontal="center"/>
      <protection locked="0"/>
    </xf>
    <xf numFmtId="0" fontId="0" fillId="3" borderId="5" xfId="2" applyFont="1" applyBorder="1">
      <alignment horizontal="center"/>
      <protection locked="0"/>
    </xf>
    <xf numFmtId="164" fontId="0" fillId="0" borderId="0" xfId="0" applyNumberFormat="1"/>
    <xf numFmtId="164" fontId="0" fillId="4" borderId="0" xfId="3" applyNumberFormat="1" applyFont="1">
      <protection hidden="1"/>
    </xf>
    <xf numFmtId="0" fontId="0" fillId="3" borderId="4" xfId="2" applyFont="1" applyBorder="1" applyAlignment="1">
      <alignment horizontal="center"/>
      <protection locked="0"/>
    </xf>
    <xf numFmtId="0" fontId="0" fillId="0" borderId="0" xfId="0" applyAlignment="1">
      <alignment horizontal="left"/>
    </xf>
    <xf numFmtId="0" fontId="0" fillId="3" borderId="0" xfId="2" applyFont="1" applyAlignment="1">
      <alignment horizontal="left"/>
      <protection locked="0"/>
    </xf>
    <xf numFmtId="0" fontId="0" fillId="4" borderId="1" xfId="3" applyFont="1" applyBorder="1" applyAlignment="1">
      <alignment horizontal="center"/>
      <protection hidden="1"/>
    </xf>
    <xf numFmtId="0" fontId="0" fillId="4" borderId="2" xfId="3" applyFont="1" applyBorder="1" applyAlignment="1">
      <alignment horizontal="center"/>
      <protection hidden="1"/>
    </xf>
    <xf numFmtId="0" fontId="0" fillId="4" borderId="3" xfId="3" applyFont="1" applyBorder="1" applyAlignment="1">
      <alignment horizontal="center"/>
      <protection hidden="1"/>
    </xf>
    <xf numFmtId="0" fontId="0" fillId="4" borderId="6" xfId="3" applyFont="1" applyBorder="1" applyAlignment="1">
      <alignment horizontal="center"/>
      <protection hidden="1"/>
    </xf>
    <xf numFmtId="0" fontId="0" fillId="4" borderId="7" xfId="3" applyFont="1" applyBorder="1" applyAlignment="1">
      <alignment horizontal="center"/>
      <protection hidden="1"/>
    </xf>
    <xf numFmtId="0" fontId="0" fillId="4" borderId="8" xfId="3" applyFont="1" applyBorder="1" applyAlignment="1">
      <alignment horizontal="center"/>
      <protection hidden="1"/>
    </xf>
    <xf numFmtId="0" fontId="0" fillId="4" borderId="9" xfId="3" applyFont="1" applyBorder="1" applyAlignment="1">
      <alignment horizontal="center"/>
      <protection hidden="1"/>
    </xf>
    <xf numFmtId="0" fontId="0" fillId="4" borderId="10" xfId="3" applyFont="1" applyBorder="1" applyAlignment="1">
      <alignment horizontal="center"/>
      <protection hidden="1"/>
    </xf>
    <xf numFmtId="0" fontId="0" fillId="4" borderId="11" xfId="3" applyFont="1" applyBorder="1" applyAlignment="1">
      <alignment horizontal="center"/>
      <protection hidden="1"/>
    </xf>
  </cellXfs>
  <cellStyles count="4">
    <cellStyle name="Вручную" xfId="2" xr:uid="{811B3F98-C215-4969-B7A0-60ABD3392A92}"/>
    <cellStyle name="Выбирать" xfId="1" xr:uid="{B9BFD3C5-61FB-4894-92DA-CCE15DE40A56}"/>
    <cellStyle name="Обычный" xfId="0" builtinId="0"/>
    <cellStyle name="Формула" xfId="3" xr:uid="{0AA531AA-9EF8-4F8D-B445-2DD12115ED5F}"/>
  </cellStyles>
  <dxfs count="0"/>
  <tableStyles count="0" defaultTableStyle="TableStyleMedium2" defaultPivotStyle="PivotStyleLight16"/>
  <colors>
    <mruColors>
      <color rgb="FFD9D9D9"/>
      <color rgb="FF60C460"/>
      <color rgb="FF00C400"/>
      <color rgb="FF80FF80"/>
      <color rgb="FFFFFF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CBFB1-A5E0-4B1D-88D9-84F840480E2A}">
  <dimension ref="A1:AH56"/>
  <sheetViews>
    <sheetView showGridLines="0" tabSelected="1" topLeftCell="A22" zoomScale="115" zoomScaleNormal="115" workbookViewId="0">
      <selection activeCell="J41" sqref="J41"/>
    </sheetView>
  </sheetViews>
  <sheetFormatPr defaultRowHeight="12.5" x14ac:dyDescent="0.25"/>
  <cols>
    <col min="1" max="1" width="12.6328125" style="11" customWidth="1"/>
    <col min="2" max="2" width="5.6328125" style="8" customWidth="1"/>
    <col min="3" max="4" width="3.6328125" customWidth="1"/>
    <col min="5" max="5" width="12.6328125" customWidth="1"/>
    <col min="6" max="6" width="3.6328125" customWidth="1"/>
    <col min="7" max="7" width="12.6328125" customWidth="1"/>
    <col min="8" max="10" width="3.6328125" customWidth="1"/>
    <col min="11" max="11" width="1.36328125" bestFit="1" customWidth="1"/>
    <col min="12" max="14" width="3.6328125" customWidth="1"/>
    <col min="16" max="16" width="1.36328125" bestFit="1" customWidth="1"/>
    <col min="18" max="18" width="3.6328125" customWidth="1"/>
    <col min="20" max="20" width="1.36328125" bestFit="1" customWidth="1"/>
    <col min="22" max="22" width="3.6328125" customWidth="1"/>
    <col min="24" max="24" width="1.36328125" bestFit="1" customWidth="1"/>
    <col min="26" max="26" width="3.6328125" customWidth="1"/>
    <col min="28" max="28" width="1.36328125" bestFit="1" customWidth="1"/>
    <col min="30" max="30" width="3.6328125" customWidth="1"/>
    <col min="31" max="31" width="7.81640625" bestFit="1" customWidth="1"/>
  </cols>
  <sheetData>
    <row r="1" spans="1:25" ht="13" thickBot="1" x14ac:dyDescent="0.3"/>
    <row r="2" spans="1:25" x14ac:dyDescent="0.25">
      <c r="A2" s="11" t="s">
        <v>24</v>
      </c>
      <c r="E2" s="2" t="str">
        <f>A4</f>
        <v>Россия</v>
      </c>
      <c r="F2" s="2" t="str">
        <f t="shared" ref="F2:F7" si="0">IF($J2="","",IF($J2=L2,1,IF($J2&gt;$L2,3,0)))</f>
        <v/>
      </c>
      <c r="G2" s="2" t="str">
        <f>A5</f>
        <v>Уругвай</v>
      </c>
      <c r="H2" s="2" t="str">
        <f>IF($J2="","",IF($J2=$L2,1,IF($J2&lt;$L2,3,0)))</f>
        <v/>
      </c>
      <c r="J2" s="1"/>
      <c r="K2" t="s">
        <v>0</v>
      </c>
      <c r="L2" s="1"/>
      <c r="N2" t="s">
        <v>1</v>
      </c>
      <c r="O2" s="13" t="str">
        <f>IFERROR(INDEX(A:A,MATCH(N2,C:C,0)),"")</f>
        <v>Россия</v>
      </c>
      <c r="P2" s="14"/>
      <c r="Q2" s="15"/>
    </row>
    <row r="3" spans="1:25" x14ac:dyDescent="0.25">
      <c r="E3" s="2" t="str">
        <f>A4</f>
        <v>Россия</v>
      </c>
      <c r="F3" s="2">
        <f t="shared" si="0"/>
        <v>3</v>
      </c>
      <c r="G3" s="2" t="str">
        <f>A6</f>
        <v>Египет</v>
      </c>
      <c r="H3" s="2">
        <f t="shared" ref="H3:H7" si="1">IF($J3="","",IF($J3=$L3,1,IF($J3&lt;$L3,3,0)))</f>
        <v>0</v>
      </c>
      <c r="J3" s="1">
        <v>3</v>
      </c>
      <c r="K3" t="s">
        <v>0</v>
      </c>
      <c r="L3" s="1">
        <v>1</v>
      </c>
      <c r="O3" s="3"/>
      <c r="P3" s="4"/>
      <c r="Q3" s="5"/>
    </row>
    <row r="4" spans="1:25" ht="13" thickBot="1" x14ac:dyDescent="0.3">
      <c r="A4" s="12" t="s">
        <v>20</v>
      </c>
      <c r="B4" s="9">
        <f>(SUMIFS(F:F,E:E,A4)+SUMIFS(H:H,G:G,A4))+(SUMIFS(J:J,E:E,A4)+SUMIFS(L:L,G:G,A4))/100</f>
        <v>6.08</v>
      </c>
      <c r="C4" s="2" t="str">
        <f>IF(B4=0,"",$A$2&amp;RANK(B4,$B$4:$B$7))</f>
        <v>A1</v>
      </c>
      <c r="E4" s="2" t="str">
        <f>A4</f>
        <v>Россия</v>
      </c>
      <c r="F4" s="2">
        <f t="shared" si="0"/>
        <v>3</v>
      </c>
      <c r="G4" s="2" t="str">
        <f>A7</f>
        <v>Сауд. Аравия</v>
      </c>
      <c r="H4" s="2">
        <f t="shared" si="1"/>
        <v>0</v>
      </c>
      <c r="J4" s="1">
        <v>5</v>
      </c>
      <c r="K4" t="s">
        <v>0</v>
      </c>
      <c r="L4" s="1">
        <v>0</v>
      </c>
      <c r="O4" s="10"/>
      <c r="P4" s="4" t="s">
        <v>0</v>
      </c>
      <c r="Q4" s="7"/>
    </row>
    <row r="5" spans="1:25" x14ac:dyDescent="0.25">
      <c r="A5" s="12" t="s">
        <v>21</v>
      </c>
      <c r="B5" s="9">
        <f>(SUMIFS(F:F,E:E,A5)+SUMIFS(H:H,G:G,A5))+(SUMIFS(J:J,E:E,A5)+SUMIFS(L:L,G:G,A5))/100</f>
        <v>6.02</v>
      </c>
      <c r="C5" s="2" t="str">
        <f t="shared" ref="C5:C7" si="2">IF(B5=0,"",$A$2&amp;RANK(B5,$B$4:$B$7))</f>
        <v>A2</v>
      </c>
      <c r="E5" s="2" t="str">
        <f>A5</f>
        <v>Уругвай</v>
      </c>
      <c r="F5" s="2">
        <f t="shared" si="0"/>
        <v>3</v>
      </c>
      <c r="G5" s="2" t="str">
        <f>A6</f>
        <v>Египет</v>
      </c>
      <c r="H5" s="2">
        <f t="shared" si="1"/>
        <v>0</v>
      </c>
      <c r="J5" s="1">
        <v>1</v>
      </c>
      <c r="K5" t="s">
        <v>0</v>
      </c>
      <c r="L5" s="1">
        <v>0</v>
      </c>
      <c r="O5" s="3"/>
      <c r="P5" s="4"/>
      <c r="Q5" s="5"/>
      <c r="S5" s="13" t="str">
        <f>IF(O4=Q4,"",IF(O4&gt;Q4,O2,O6))</f>
        <v/>
      </c>
      <c r="T5" s="14"/>
      <c r="U5" s="15"/>
    </row>
    <row r="6" spans="1:25" ht="13" thickBot="1" x14ac:dyDescent="0.3">
      <c r="A6" s="12" t="s">
        <v>22</v>
      </c>
      <c r="B6" s="9">
        <f>(SUMIFS(F:F,E:E,A6)+SUMIFS(H:H,G:G,A6))+(SUMIFS(J:J,E:E,A6)+SUMIFS(L:L,G:G,A6))/100</f>
        <v>0.01</v>
      </c>
      <c r="C6" s="2" t="str">
        <f t="shared" si="2"/>
        <v>A3</v>
      </c>
      <c r="E6" s="2" t="str">
        <f>A5</f>
        <v>Уругвай</v>
      </c>
      <c r="F6" s="2">
        <f t="shared" si="0"/>
        <v>3</v>
      </c>
      <c r="G6" s="2" t="str">
        <f>A7</f>
        <v>Сауд. Аравия</v>
      </c>
      <c r="H6" s="2">
        <f t="shared" si="1"/>
        <v>0</v>
      </c>
      <c r="J6" s="1">
        <v>1</v>
      </c>
      <c r="K6" t="s">
        <v>0</v>
      </c>
      <c r="L6" s="1">
        <v>0</v>
      </c>
      <c r="N6" t="s">
        <v>2</v>
      </c>
      <c r="O6" s="16" t="str">
        <f>IFERROR(INDEX(A:A,MATCH(N6,C:C,0)),"")</f>
        <v/>
      </c>
      <c r="P6" s="17"/>
      <c r="Q6" s="18"/>
      <c r="S6" s="3"/>
      <c r="T6" s="4"/>
      <c r="U6" s="5"/>
    </row>
    <row r="7" spans="1:25" x14ac:dyDescent="0.25">
      <c r="A7" s="12" t="s">
        <v>23</v>
      </c>
      <c r="B7" s="9">
        <f>(SUMIFS(F:F,E:E,A7)+SUMIFS(H:H,G:G,A7))+(SUMIFS(J:J,E:E,A7)+SUMIFS(L:L,G:G,A7))/100</f>
        <v>0</v>
      </c>
      <c r="C7" s="2" t="str">
        <f t="shared" si="2"/>
        <v/>
      </c>
      <c r="E7" s="2" t="str">
        <f>A6</f>
        <v>Египет</v>
      </c>
      <c r="F7" s="2" t="str">
        <f t="shared" si="0"/>
        <v/>
      </c>
      <c r="G7" s="2" t="str">
        <f>A7</f>
        <v>Сауд. Аравия</v>
      </c>
      <c r="H7" s="2" t="str">
        <f t="shared" si="1"/>
        <v/>
      </c>
      <c r="J7" s="1"/>
      <c r="K7" t="s">
        <v>0</v>
      </c>
      <c r="L7" s="1"/>
      <c r="S7" s="6"/>
      <c r="T7" s="4" t="s">
        <v>0</v>
      </c>
      <c r="U7" s="7"/>
    </row>
    <row r="8" spans="1:25" ht="13" thickBot="1" x14ac:dyDescent="0.3">
      <c r="S8" s="3"/>
      <c r="T8" s="4"/>
      <c r="U8" s="5"/>
    </row>
    <row r="9" spans="1:25" ht="13" thickBot="1" x14ac:dyDescent="0.3">
      <c r="A9" s="11" t="s">
        <v>26</v>
      </c>
      <c r="E9" s="2" t="str">
        <f>A11</f>
        <v>Испания</v>
      </c>
      <c r="F9" s="2">
        <f t="shared" ref="F9:F14" si="3">IF($J9="","",IF($J9=L9,1,IF($J9&gt;$L9,3,0)))</f>
        <v>1</v>
      </c>
      <c r="G9" s="2" t="str">
        <f>A12</f>
        <v>Португалия</v>
      </c>
      <c r="H9" s="2">
        <f>IF($J9="","",IF($J9=$L9,1,IF($J9&lt;$L9,3,0)))</f>
        <v>1</v>
      </c>
      <c r="J9" s="1">
        <v>3</v>
      </c>
      <c r="K9" t="s">
        <v>0</v>
      </c>
      <c r="L9" s="1">
        <v>3</v>
      </c>
      <c r="N9" t="s">
        <v>25</v>
      </c>
      <c r="O9" s="13" t="str">
        <f>IFERROR(INDEX(A:A,MATCH(N9,C:C,0)),"")</f>
        <v>Франция</v>
      </c>
      <c r="P9" s="14"/>
      <c r="Q9" s="15"/>
      <c r="S9" s="16" t="str">
        <f>IF(O11=Q11,"",IF(O11&gt;Q11,O9,O13))</f>
        <v/>
      </c>
      <c r="T9" s="17"/>
      <c r="U9" s="18"/>
    </row>
    <row r="10" spans="1:25" ht="13" thickBot="1" x14ac:dyDescent="0.3">
      <c r="E10" s="2" t="str">
        <f>A11</f>
        <v>Испания</v>
      </c>
      <c r="F10" s="2" t="str">
        <f t="shared" si="3"/>
        <v/>
      </c>
      <c r="G10" s="2" t="str">
        <f>A13</f>
        <v>Марокко</v>
      </c>
      <c r="H10" s="2" t="str">
        <f t="shared" ref="H10:H14" si="4">IF($J10="","",IF($J10=$L10,1,IF($J10&lt;$L10,3,0)))</f>
        <v/>
      </c>
      <c r="J10" s="1"/>
      <c r="K10" t="s">
        <v>0</v>
      </c>
      <c r="L10" s="1"/>
      <c r="O10" s="3"/>
      <c r="P10" s="4"/>
      <c r="Q10" s="5"/>
    </row>
    <row r="11" spans="1:25" x14ac:dyDescent="0.25">
      <c r="A11" s="12" t="s">
        <v>27</v>
      </c>
      <c r="B11" s="9">
        <f>(SUMIFS(F:F,E:E,A11)+SUMIFS(H:H,G:G,A11))+(SUMIFS(J:J,E:E,A11)+SUMIFS(L:L,G:G,A11))/100</f>
        <v>4.04</v>
      </c>
      <c r="C11" s="2" t="str">
        <f>IF(B11=0,"",$A$9&amp;RANK(B11,$B$11:$B$14))</f>
        <v>B1</v>
      </c>
      <c r="E11" s="2" t="str">
        <f>A11</f>
        <v>Испания</v>
      </c>
      <c r="F11" s="2">
        <f t="shared" si="3"/>
        <v>3</v>
      </c>
      <c r="G11" s="2" t="str">
        <f>A14</f>
        <v>Иран</v>
      </c>
      <c r="H11" s="2">
        <f t="shared" si="4"/>
        <v>0</v>
      </c>
      <c r="J11" s="1">
        <v>1</v>
      </c>
      <c r="K11" t="s">
        <v>0</v>
      </c>
      <c r="L11" s="1">
        <v>0</v>
      </c>
      <c r="O11" s="6"/>
      <c r="P11" s="4" t="s">
        <v>0</v>
      </c>
      <c r="Q11" s="7"/>
      <c r="W11" s="13" t="str">
        <f>IF(S7=U7,"",IF(S7&gt;U7,S5,S9))</f>
        <v/>
      </c>
      <c r="X11" s="14"/>
      <c r="Y11" s="15"/>
    </row>
    <row r="12" spans="1:25" x14ac:dyDescent="0.25">
      <c r="A12" s="12" t="s">
        <v>28</v>
      </c>
      <c r="B12" s="9">
        <f>(SUMIFS(F:F,E:E,A12)+SUMIFS(H:H,G:G,A12))+(SUMIFS(J:J,E:E,A12)+SUMIFS(L:L,G:G,A12))/100</f>
        <v>4.04</v>
      </c>
      <c r="C12" s="2" t="str">
        <f t="shared" ref="C12:C14" si="5">IF(B12=0,"",$A$9&amp;RANK(B12,$B$11:$B$14))</f>
        <v>B1</v>
      </c>
      <c r="E12" s="2" t="str">
        <f>A12</f>
        <v>Португалия</v>
      </c>
      <c r="F12" s="2">
        <f t="shared" si="3"/>
        <v>3</v>
      </c>
      <c r="G12" s="2" t="str">
        <f>A13</f>
        <v>Марокко</v>
      </c>
      <c r="H12" s="2">
        <f t="shared" si="4"/>
        <v>0</v>
      </c>
      <c r="J12" s="1">
        <v>1</v>
      </c>
      <c r="K12" t="s">
        <v>0</v>
      </c>
      <c r="L12" s="1">
        <v>0</v>
      </c>
      <c r="O12" s="3"/>
      <c r="P12" s="4"/>
      <c r="Q12" s="5"/>
      <c r="W12" s="3"/>
      <c r="X12" s="4"/>
      <c r="Y12" s="5"/>
    </row>
    <row r="13" spans="1:25" ht="13" thickBot="1" x14ac:dyDescent="0.3">
      <c r="A13" s="12" t="s">
        <v>29</v>
      </c>
      <c r="B13" s="9">
        <f>(SUMIFS(F:F,E:E,A13)+SUMIFS(H:H,G:G,A13))+(SUMIFS(J:J,E:E,A13)+SUMIFS(L:L,G:G,A13))/100</f>
        <v>0</v>
      </c>
      <c r="C13" s="2" t="str">
        <f t="shared" si="5"/>
        <v/>
      </c>
      <c r="E13" s="2" t="str">
        <f>A12</f>
        <v>Португалия</v>
      </c>
      <c r="F13" s="2" t="str">
        <f t="shared" si="3"/>
        <v/>
      </c>
      <c r="G13" s="2" t="str">
        <f>A14</f>
        <v>Иран</v>
      </c>
      <c r="H13" s="2" t="str">
        <f t="shared" si="4"/>
        <v/>
      </c>
      <c r="J13" s="1"/>
      <c r="K13" t="s">
        <v>0</v>
      </c>
      <c r="L13" s="1"/>
      <c r="N13" t="s">
        <v>3</v>
      </c>
      <c r="O13" s="16" t="str">
        <f>IFERROR(INDEX(A:A,MATCH(N13,C:C,0)),"")</f>
        <v>Нигерия</v>
      </c>
      <c r="P13" s="17"/>
      <c r="Q13" s="18"/>
      <c r="W13" s="6"/>
      <c r="X13" s="4" t="s">
        <v>0</v>
      </c>
      <c r="Y13" s="7"/>
    </row>
    <row r="14" spans="1:25" x14ac:dyDescent="0.25">
      <c r="A14" s="12" t="s">
        <v>30</v>
      </c>
      <c r="B14" s="9">
        <f>(SUMIFS(F:F,E:E,A14)+SUMIFS(H:H,G:G,A14))+(SUMIFS(J:J,E:E,A14)+SUMIFS(L:L,G:G,A14))/100</f>
        <v>3.01</v>
      </c>
      <c r="C14" s="2" t="str">
        <f t="shared" si="5"/>
        <v>B3</v>
      </c>
      <c r="E14" s="2" t="str">
        <f>A13</f>
        <v>Марокко</v>
      </c>
      <c r="F14" s="2">
        <f t="shared" si="3"/>
        <v>0</v>
      </c>
      <c r="G14" s="2" t="str">
        <f>A14</f>
        <v>Иран</v>
      </c>
      <c r="H14" s="2">
        <f t="shared" si="4"/>
        <v>3</v>
      </c>
      <c r="J14" s="1">
        <v>0</v>
      </c>
      <c r="K14" t="s">
        <v>0</v>
      </c>
      <c r="L14" s="1">
        <v>1</v>
      </c>
      <c r="W14" s="3"/>
      <c r="X14" s="4"/>
      <c r="Y14" s="5"/>
    </row>
    <row r="15" spans="1:25" ht="13" thickBot="1" x14ac:dyDescent="0.3">
      <c r="W15" s="16" t="str">
        <f>IF(S19=U19,"",IF(S19&gt;U19,S17,S21))</f>
        <v/>
      </c>
      <c r="X15" s="17"/>
      <c r="Y15" s="18"/>
    </row>
    <row r="16" spans="1:25" ht="13" thickBot="1" x14ac:dyDescent="0.3">
      <c r="A16" s="11" t="s">
        <v>31</v>
      </c>
      <c r="E16" s="2" t="str">
        <f>A18</f>
        <v>Франция</v>
      </c>
      <c r="F16" s="2" t="str">
        <f t="shared" ref="F16:F21" si="6">IF($J16="","",IF($J16=L16,1,IF($J16&gt;$L16,3,0)))</f>
        <v/>
      </c>
      <c r="G16" s="2" t="str">
        <f>A19</f>
        <v>Дания</v>
      </c>
      <c r="H16" s="2" t="str">
        <f>IF($J16="","",IF($J16=$L16,1,IF($J16&lt;$L16,3,0)))</f>
        <v/>
      </c>
      <c r="J16" s="1"/>
      <c r="K16" t="s">
        <v>0</v>
      </c>
      <c r="L16" s="1"/>
      <c r="N16" t="s">
        <v>4</v>
      </c>
      <c r="O16" s="13" t="str">
        <f>IFERROR(INDEX(A:A,MATCH(N16,C:C,0)),"")</f>
        <v>Бразилия</v>
      </c>
      <c r="P16" s="14"/>
      <c r="Q16" s="15"/>
    </row>
    <row r="17" spans="1:34" x14ac:dyDescent="0.25">
      <c r="E17" s="2" t="str">
        <f>A18</f>
        <v>Франция</v>
      </c>
      <c r="F17" s="2">
        <f t="shared" si="6"/>
        <v>3</v>
      </c>
      <c r="G17" s="2" t="str">
        <f>A20</f>
        <v>Перу</v>
      </c>
      <c r="H17" s="2">
        <f t="shared" ref="H17:H21" si="7">IF($J17="","",IF($J17=$L17,1,IF($J17&lt;$L17,3,0)))</f>
        <v>0</v>
      </c>
      <c r="J17" s="1">
        <v>1</v>
      </c>
      <c r="K17" t="s">
        <v>0</v>
      </c>
      <c r="L17" s="1">
        <v>0</v>
      </c>
      <c r="O17" s="3"/>
      <c r="P17" s="4"/>
      <c r="Q17" s="5"/>
      <c r="S17" s="13" t="str">
        <f>IF(O18=Q18,"",IF(O18&gt;Q18,O16,O20))</f>
        <v/>
      </c>
      <c r="T17" s="14"/>
      <c r="U17" s="15"/>
      <c r="AA17" s="13" t="str">
        <f>IF(W13=Y13,"",IF(W13&gt;Y13,W11,W15))</f>
        <v/>
      </c>
      <c r="AB17" s="14"/>
      <c r="AC17" s="15"/>
    </row>
    <row r="18" spans="1:34" x14ac:dyDescent="0.25">
      <c r="A18" s="12" t="s">
        <v>37</v>
      </c>
      <c r="B18" s="9">
        <f>(SUMIFS(F:F,E:E,A18)+SUMIFS(H:H,G:G,A18))+(SUMIFS(J:J,E:E,A18)+SUMIFS(L:L,G:G,A18))/100</f>
        <v>6.03</v>
      </c>
      <c r="C18" s="2" t="str">
        <f>IF(B18=0,"",$A$16&amp;RANK(B18,$B$18:$B$21))</f>
        <v>C1</v>
      </c>
      <c r="E18" s="2" t="str">
        <f>A18</f>
        <v>Франция</v>
      </c>
      <c r="F18" s="2">
        <f t="shared" si="6"/>
        <v>3</v>
      </c>
      <c r="G18" s="2" t="str">
        <f>A21</f>
        <v>Австралия</v>
      </c>
      <c r="H18" s="2">
        <f t="shared" si="7"/>
        <v>0</v>
      </c>
      <c r="J18" s="1">
        <v>2</v>
      </c>
      <c r="K18" t="s">
        <v>0</v>
      </c>
      <c r="L18" s="1">
        <v>1</v>
      </c>
      <c r="O18" s="6"/>
      <c r="P18" s="4" t="s">
        <v>0</v>
      </c>
      <c r="Q18" s="7"/>
      <c r="S18" s="3"/>
      <c r="T18" s="4"/>
      <c r="U18" s="5"/>
      <c r="AA18" s="3"/>
      <c r="AB18" s="4"/>
      <c r="AC18" s="5"/>
    </row>
    <row r="19" spans="1:34" x14ac:dyDescent="0.25">
      <c r="A19" s="12" t="s">
        <v>38</v>
      </c>
      <c r="B19" s="9">
        <f>(SUMIFS(F:F,E:E,A19)+SUMIFS(H:H,G:G,A19))+(SUMIFS(J:J,E:E,A19)+SUMIFS(L:L,G:G,A19))/100</f>
        <v>4.0199999999999996</v>
      </c>
      <c r="C19" s="2" t="str">
        <f t="shared" ref="C19:C21" si="8">IF(B19=0,"",$A$16&amp;RANK(B19,$B$18:$B$21))</f>
        <v>C2</v>
      </c>
      <c r="E19" s="2" t="str">
        <f>A19</f>
        <v>Дания</v>
      </c>
      <c r="F19" s="2">
        <f t="shared" si="6"/>
        <v>3</v>
      </c>
      <c r="G19" s="2" t="str">
        <f>A20</f>
        <v>Перу</v>
      </c>
      <c r="H19" s="2">
        <f t="shared" si="7"/>
        <v>0</v>
      </c>
      <c r="J19" s="1">
        <v>1</v>
      </c>
      <c r="K19" t="s">
        <v>0</v>
      </c>
      <c r="L19" s="1">
        <v>0</v>
      </c>
      <c r="O19" s="3"/>
      <c r="P19" s="4"/>
      <c r="Q19" s="5"/>
      <c r="S19" s="6"/>
      <c r="T19" s="4" t="s">
        <v>0</v>
      </c>
      <c r="U19" s="7"/>
      <c r="AA19" s="6"/>
      <c r="AB19" s="4" t="s">
        <v>0</v>
      </c>
      <c r="AC19" s="7"/>
    </row>
    <row r="20" spans="1:34" ht="13" thickBot="1" x14ac:dyDescent="0.3">
      <c r="A20" s="12" t="s">
        <v>39</v>
      </c>
      <c r="B20" s="9">
        <f>(SUMIFS(F:F,E:E,A20)+SUMIFS(H:H,G:G,A20))+(SUMIFS(J:J,E:E,A20)+SUMIFS(L:L,G:G,A20))/100</f>
        <v>0</v>
      </c>
      <c r="C20" s="2" t="str">
        <f t="shared" si="8"/>
        <v/>
      </c>
      <c r="E20" s="2" t="str">
        <f>A19</f>
        <v>Дания</v>
      </c>
      <c r="F20" s="2">
        <f t="shared" si="6"/>
        <v>1</v>
      </c>
      <c r="G20" s="2" t="str">
        <f>A21</f>
        <v>Австралия</v>
      </c>
      <c r="H20" s="2">
        <f t="shared" si="7"/>
        <v>1</v>
      </c>
      <c r="J20" s="1">
        <v>1</v>
      </c>
      <c r="K20" t="s">
        <v>0</v>
      </c>
      <c r="L20" s="1">
        <v>1</v>
      </c>
      <c r="N20" t="s">
        <v>5</v>
      </c>
      <c r="O20" s="16" t="str">
        <f>IFERROR(INDEX(A:A,MATCH(N20,C:C,0)),"")</f>
        <v>Швеция</v>
      </c>
      <c r="P20" s="17"/>
      <c r="Q20" s="18"/>
      <c r="S20" s="3"/>
      <c r="T20" s="4"/>
      <c r="U20" s="5"/>
      <c r="AA20" s="3"/>
      <c r="AB20" s="4"/>
      <c r="AC20" s="5"/>
    </row>
    <row r="21" spans="1:34" ht="13" thickBot="1" x14ac:dyDescent="0.3">
      <c r="A21" s="12" t="s">
        <v>40</v>
      </c>
      <c r="B21" s="9">
        <f>(SUMIFS(F:F,E:E,A21)+SUMIFS(H:H,G:G,A21))+(SUMIFS(J:J,E:E,A21)+SUMIFS(L:L,G:G,A21))/100</f>
        <v>1.02</v>
      </c>
      <c r="C21" s="2" t="str">
        <f t="shared" si="8"/>
        <v>C3</v>
      </c>
      <c r="E21" s="2" t="str">
        <f>A20</f>
        <v>Перу</v>
      </c>
      <c r="F21" s="2" t="str">
        <f t="shared" si="6"/>
        <v/>
      </c>
      <c r="G21" s="2" t="str">
        <f>A21</f>
        <v>Австралия</v>
      </c>
      <c r="H21" s="2" t="str">
        <f t="shared" si="7"/>
        <v/>
      </c>
      <c r="J21" s="1"/>
      <c r="K21" t="s">
        <v>0</v>
      </c>
      <c r="L21" s="1"/>
      <c r="S21" s="16" t="str">
        <f>IF(O25=Q25,"",IF(O25&gt;Q25,O23,O27))</f>
        <v/>
      </c>
      <c r="T21" s="17"/>
      <c r="U21" s="18"/>
      <c r="AA21" s="16" t="str">
        <f>IF(W37=Y37,"",IF(W37&gt;Y37,W35,W39))</f>
        <v/>
      </c>
      <c r="AB21" s="17"/>
      <c r="AC21" s="18"/>
    </row>
    <row r="22" spans="1:34" ht="13" thickBot="1" x14ac:dyDescent="0.3">
      <c r="AE22" t="s">
        <v>16</v>
      </c>
      <c r="AF22" s="19" t="str">
        <f>IF(AA19=AC19,"",IF(AA19&gt;AC19,AA17,AA21))</f>
        <v/>
      </c>
      <c r="AG22" s="20"/>
      <c r="AH22" s="21"/>
    </row>
    <row r="23" spans="1:34" ht="13" thickBot="1" x14ac:dyDescent="0.3">
      <c r="A23" s="11" t="s">
        <v>32</v>
      </c>
      <c r="E23" s="2" t="str">
        <f>A25</f>
        <v>Аргентина</v>
      </c>
      <c r="F23" s="2">
        <f t="shared" ref="F23:F28" si="9">IF($J23="","",IF($J23=L23,1,IF($J23&gt;$L23,3,0)))</f>
        <v>0</v>
      </c>
      <c r="G23" s="2" t="str">
        <f>A26</f>
        <v>Хорватия</v>
      </c>
      <c r="H23" s="2">
        <f>IF($J23="","",IF($J23=$L23,1,IF($J23&lt;$L23,3,0)))</f>
        <v>3</v>
      </c>
      <c r="J23" s="1">
        <v>0</v>
      </c>
      <c r="K23" t="s">
        <v>0</v>
      </c>
      <c r="L23" s="1">
        <v>3</v>
      </c>
      <c r="N23" t="s">
        <v>6</v>
      </c>
      <c r="O23" s="13" t="str">
        <f>IFERROR(INDEX(A:A,MATCH(N23,C:C,0)),"")</f>
        <v>Бельгия</v>
      </c>
      <c r="P23" s="14"/>
      <c r="Q23" s="15"/>
    </row>
    <row r="24" spans="1:34" ht="13" thickBot="1" x14ac:dyDescent="0.3">
      <c r="E24" s="2" t="str">
        <f>A25</f>
        <v>Аргентина</v>
      </c>
      <c r="F24" s="2" t="str">
        <f t="shared" si="9"/>
        <v/>
      </c>
      <c r="G24" s="2" t="str">
        <f>A27</f>
        <v>Исландия</v>
      </c>
      <c r="H24" s="2" t="str">
        <f t="shared" ref="H24:H28" si="10">IF($J24="","",IF($J24=$L24,1,IF($J24&lt;$L24,3,0)))</f>
        <v/>
      </c>
      <c r="J24" s="1"/>
      <c r="K24" t="s">
        <v>0</v>
      </c>
      <c r="L24" s="1"/>
      <c r="O24" s="3"/>
      <c r="P24" s="4"/>
      <c r="Q24" s="5"/>
      <c r="AE24" t="s">
        <v>17</v>
      </c>
      <c r="AF24" s="19" t="str">
        <f>IF(AA19=AC19,"",IF(AA19&gt;AC19,AA21,AA17))</f>
        <v/>
      </c>
      <c r="AG24" s="20"/>
      <c r="AH24" s="21"/>
    </row>
    <row r="25" spans="1:34" ht="13" thickBot="1" x14ac:dyDescent="0.3">
      <c r="A25" s="12" t="s">
        <v>41</v>
      </c>
      <c r="B25" s="9">
        <f>(SUMIFS(F:F,E:E,A25)+SUMIFS(H:H,G:G,A25))+(SUMIFS(J:J,E:E,A25)+SUMIFS(L:L,G:G,A25))/100</f>
        <v>0</v>
      </c>
      <c r="C25" s="2" t="str">
        <f>IF(B25=0,"",$A$23&amp;RANK(B25,$B$25:$B$28))</f>
        <v/>
      </c>
      <c r="E25" s="2" t="str">
        <f>A25</f>
        <v>Аргентина</v>
      </c>
      <c r="F25" s="2" t="str">
        <f t="shared" si="9"/>
        <v/>
      </c>
      <c r="G25" s="2" t="str">
        <f>A28</f>
        <v>Нигерия</v>
      </c>
      <c r="H25" s="2" t="str">
        <f t="shared" si="10"/>
        <v/>
      </c>
      <c r="J25" s="1"/>
      <c r="K25" t="s">
        <v>0</v>
      </c>
      <c r="L25" s="1"/>
      <c r="O25" s="6"/>
      <c r="P25" s="4" t="s">
        <v>0</v>
      </c>
      <c r="Q25" s="7"/>
    </row>
    <row r="26" spans="1:34" ht="13" thickBot="1" x14ac:dyDescent="0.3">
      <c r="A26" s="12" t="s">
        <v>42</v>
      </c>
      <c r="B26" s="9">
        <f>(SUMIFS(F:F,E:E,A26)+SUMIFS(H:H,G:G,A26))+(SUMIFS(J:J,E:E,A26)+SUMIFS(L:L,G:G,A26))/100</f>
        <v>7.06</v>
      </c>
      <c r="C26" s="2" t="str">
        <f t="shared" ref="C26:C28" si="11">IF(B26=0,"",$A$23&amp;RANK(B26,$B$25:$B$28))</f>
        <v>D1</v>
      </c>
      <c r="E26" s="2" t="str">
        <f>A26</f>
        <v>Хорватия</v>
      </c>
      <c r="F26" s="2">
        <f t="shared" si="9"/>
        <v>1</v>
      </c>
      <c r="G26" s="2" t="str">
        <f>A27</f>
        <v>Исландия</v>
      </c>
      <c r="H26" s="2">
        <f t="shared" si="10"/>
        <v>1</v>
      </c>
      <c r="J26" s="1">
        <v>1</v>
      </c>
      <c r="K26" t="s">
        <v>0</v>
      </c>
      <c r="L26" s="1">
        <v>1</v>
      </c>
      <c r="O26" s="3"/>
      <c r="P26" s="4"/>
      <c r="Q26" s="5"/>
      <c r="AE26" t="s">
        <v>18</v>
      </c>
      <c r="AF26" s="19" t="str">
        <f>IF(AA31=AC31,"",IF(AA31&gt;AC31,AA29,AA33))</f>
        <v/>
      </c>
      <c r="AG26" s="20"/>
      <c r="AH26" s="21"/>
    </row>
    <row r="27" spans="1:34" ht="13" thickBot="1" x14ac:dyDescent="0.3">
      <c r="A27" s="12" t="s">
        <v>43</v>
      </c>
      <c r="B27" s="9">
        <f>(SUMIFS(F:F,E:E,A27)+SUMIFS(H:H,G:G,A27))+(SUMIFS(J:J,E:E,A27)+SUMIFS(L:L,G:G,A27))/100</f>
        <v>1.01</v>
      </c>
      <c r="C27" s="2" t="str">
        <f t="shared" si="11"/>
        <v>D3</v>
      </c>
      <c r="E27" s="2" t="str">
        <f>A26</f>
        <v>Хорватия</v>
      </c>
      <c r="F27" s="2">
        <f t="shared" si="9"/>
        <v>3</v>
      </c>
      <c r="G27" s="2" t="str">
        <f>A28</f>
        <v>Нигерия</v>
      </c>
      <c r="H27" s="2">
        <f t="shared" si="10"/>
        <v>0</v>
      </c>
      <c r="J27" s="1">
        <v>2</v>
      </c>
      <c r="K27" t="s">
        <v>0</v>
      </c>
      <c r="L27" s="1">
        <v>0</v>
      </c>
      <c r="N27" t="s">
        <v>7</v>
      </c>
      <c r="O27" s="16" t="str">
        <f>IFERROR(INDEX(A:A,MATCH(N27,C:C,0)),"")</f>
        <v/>
      </c>
      <c r="P27" s="17"/>
      <c r="Q27" s="18"/>
    </row>
    <row r="28" spans="1:34" ht="13" thickBot="1" x14ac:dyDescent="0.3">
      <c r="A28" s="12" t="s">
        <v>44</v>
      </c>
      <c r="B28" s="9">
        <f>(SUMIFS(F:F,E:E,A28)+SUMIFS(H:H,G:G,A28))+(SUMIFS(J:J,E:E,A28)+SUMIFS(L:L,G:G,A28))/100</f>
        <v>3.02</v>
      </c>
      <c r="C28" s="2" t="str">
        <f t="shared" si="11"/>
        <v>D2</v>
      </c>
      <c r="E28" s="2" t="str">
        <f>A27</f>
        <v>Исландия</v>
      </c>
      <c r="F28" s="2">
        <f t="shared" si="9"/>
        <v>0</v>
      </c>
      <c r="G28" s="2" t="str">
        <f>A28</f>
        <v>Нигерия</v>
      </c>
      <c r="H28" s="2">
        <f t="shared" si="10"/>
        <v>3</v>
      </c>
      <c r="J28" s="1">
        <v>0</v>
      </c>
      <c r="K28" t="s">
        <v>0</v>
      </c>
      <c r="L28" s="1">
        <v>2</v>
      </c>
      <c r="AE28" t="s">
        <v>19</v>
      </c>
      <c r="AF28" s="19" t="str">
        <f>IF(AA31=AC31,"",IF(AA31&gt;AC31,AA33,AA29))</f>
        <v/>
      </c>
      <c r="AG28" s="20"/>
      <c r="AH28" s="21"/>
    </row>
    <row r="29" spans="1:34" x14ac:dyDescent="0.25">
      <c r="S29" s="13" t="str">
        <f>IF(O33=Q33,"",IF(O33&gt;Q33,O31,O35))</f>
        <v/>
      </c>
      <c r="T29" s="14"/>
      <c r="U29" s="15"/>
      <c r="AA29" s="13" t="str">
        <f>IF(W13=Y13,"",IF(Y13&gt;W13,W11,W15))</f>
        <v/>
      </c>
      <c r="AB29" s="14"/>
      <c r="AC29" s="15"/>
    </row>
    <row r="30" spans="1:34" ht="13" thickBot="1" x14ac:dyDescent="0.3">
      <c r="A30" s="11" t="s">
        <v>33</v>
      </c>
      <c r="E30" s="2" t="str">
        <f>A32</f>
        <v>Бразилия</v>
      </c>
      <c r="F30" s="2">
        <f t="shared" ref="F30:F35" si="12">IF($J30="","",IF($J30=L30,1,IF($J30&gt;$L30,3,0)))</f>
        <v>1</v>
      </c>
      <c r="G30" s="2" t="str">
        <f>A33</f>
        <v>Швейцария</v>
      </c>
      <c r="H30" s="2">
        <f>IF($J30="","",IF($J30=$L30,1,IF($J30&lt;$L30,3,0)))</f>
        <v>1</v>
      </c>
      <c r="J30" s="1">
        <v>1</v>
      </c>
      <c r="K30" t="s">
        <v>0</v>
      </c>
      <c r="L30" s="1">
        <v>1</v>
      </c>
      <c r="S30" s="3"/>
      <c r="T30" s="4"/>
      <c r="U30" s="5"/>
      <c r="AA30" s="3"/>
      <c r="AB30" s="4"/>
      <c r="AC30" s="5"/>
    </row>
    <row r="31" spans="1:34" x14ac:dyDescent="0.25">
      <c r="E31" s="2" t="str">
        <f>A32</f>
        <v>Бразилия</v>
      </c>
      <c r="F31" s="2" t="str">
        <f t="shared" si="12"/>
        <v/>
      </c>
      <c r="G31" s="2" t="str">
        <f>A34</f>
        <v>Сербия</v>
      </c>
      <c r="H31" s="2" t="str">
        <f t="shared" ref="H31:H35" si="13">IF($J31="","",IF($J31=$L31,1,IF($J31&lt;$L31,3,0)))</f>
        <v/>
      </c>
      <c r="J31" s="1"/>
      <c r="K31" t="s">
        <v>0</v>
      </c>
      <c r="L31" s="1"/>
      <c r="N31" t="s">
        <v>8</v>
      </c>
      <c r="O31" s="13" t="str">
        <f>IFERROR(INDEX(A:A,MATCH(N31,C:C,0)),"")</f>
        <v>Испания</v>
      </c>
      <c r="P31" s="14"/>
      <c r="Q31" s="15"/>
      <c r="S31" s="6"/>
      <c r="T31" s="4" t="s">
        <v>0</v>
      </c>
      <c r="U31" s="7"/>
      <c r="AA31" s="6"/>
      <c r="AB31" s="4" t="s">
        <v>0</v>
      </c>
      <c r="AC31" s="7"/>
    </row>
    <row r="32" spans="1:34" x14ac:dyDescent="0.25">
      <c r="A32" s="12" t="s">
        <v>45</v>
      </c>
      <c r="B32" s="9">
        <f>(SUMIFS(F:F,E:E,A32)+SUMIFS(H:H,G:G,A32))+(SUMIFS(J:J,E:E,A32)+SUMIFS(L:L,G:G,A32))/100</f>
        <v>4.03</v>
      </c>
      <c r="C32" s="2" t="str">
        <f>IF(B32=0,"",$A$30&amp;RANK(B32,$B$32:$B$35))</f>
        <v>E1</v>
      </c>
      <c r="E32" s="2" t="str">
        <f>A32</f>
        <v>Бразилия</v>
      </c>
      <c r="F32" s="2">
        <f t="shared" si="12"/>
        <v>3</v>
      </c>
      <c r="G32" s="2" t="str">
        <f>A35</f>
        <v>Коста-Рика</v>
      </c>
      <c r="H32" s="2">
        <f t="shared" si="13"/>
        <v>0</v>
      </c>
      <c r="J32" s="1">
        <v>2</v>
      </c>
      <c r="K32" t="s">
        <v>0</v>
      </c>
      <c r="L32" s="1">
        <v>0</v>
      </c>
      <c r="O32" s="3"/>
      <c r="P32" s="4"/>
      <c r="Q32" s="5"/>
      <c r="S32" s="3"/>
      <c r="T32" s="4"/>
      <c r="U32" s="5"/>
      <c r="AA32" s="3"/>
      <c r="AB32" s="4"/>
      <c r="AC32" s="5"/>
    </row>
    <row r="33" spans="1:29" ht="13" thickBot="1" x14ac:dyDescent="0.3">
      <c r="A33" s="12" t="s">
        <v>46</v>
      </c>
      <c r="B33" s="9">
        <f>(SUMIFS(F:F,E:E,A33)+SUMIFS(H:H,G:G,A33))+(SUMIFS(J:J,E:E,A33)+SUMIFS(L:L,G:G,A33))/100</f>
        <v>4.03</v>
      </c>
      <c r="C33" s="2" t="str">
        <f t="shared" ref="C33:C35" si="14">IF(B33=0,"",$A$30&amp;RANK(B33,$B$32:$B$35))</f>
        <v>E1</v>
      </c>
      <c r="E33" s="2" t="str">
        <f>A33</f>
        <v>Швейцария</v>
      </c>
      <c r="F33" s="2">
        <f t="shared" si="12"/>
        <v>3</v>
      </c>
      <c r="G33" s="2" t="str">
        <f>A34</f>
        <v>Сербия</v>
      </c>
      <c r="H33" s="2">
        <f t="shared" si="13"/>
        <v>0</v>
      </c>
      <c r="J33" s="1">
        <v>2</v>
      </c>
      <c r="K33" t="s">
        <v>0</v>
      </c>
      <c r="L33" s="1">
        <v>1</v>
      </c>
      <c r="O33" s="6"/>
      <c r="P33" s="4" t="s">
        <v>0</v>
      </c>
      <c r="Q33" s="7"/>
      <c r="S33" s="16" t="str">
        <f>IF(O40=Q40,"",IF(O40&gt;Q40,O38,O42))</f>
        <v/>
      </c>
      <c r="T33" s="17"/>
      <c r="U33" s="18"/>
      <c r="AA33" s="16" t="str">
        <f>IF(W37=Y37,"",IF(W37&lt;Y37,W35,W39))</f>
        <v/>
      </c>
      <c r="AB33" s="17"/>
      <c r="AC33" s="18"/>
    </row>
    <row r="34" spans="1:29" ht="13" thickBot="1" x14ac:dyDescent="0.3">
      <c r="A34" s="12" t="s">
        <v>47</v>
      </c>
      <c r="B34" s="9">
        <f>(SUMIFS(F:F,E:E,A34)+SUMIFS(H:H,G:G,A34))+(SUMIFS(J:J,E:E,A34)+SUMIFS(L:L,G:G,A34))/100</f>
        <v>3.02</v>
      </c>
      <c r="C34" s="2" t="str">
        <f t="shared" si="14"/>
        <v>E3</v>
      </c>
      <c r="E34" s="2" t="str">
        <f>A33</f>
        <v>Швейцария</v>
      </c>
      <c r="F34" s="2" t="str">
        <f t="shared" si="12"/>
        <v/>
      </c>
      <c r="G34" s="2" t="str">
        <f>A35</f>
        <v>Коста-Рика</v>
      </c>
      <c r="H34" s="2" t="str">
        <f t="shared" si="13"/>
        <v/>
      </c>
      <c r="J34" s="1"/>
      <c r="K34" t="s">
        <v>0</v>
      </c>
      <c r="L34" s="1"/>
      <c r="O34" s="3"/>
      <c r="P34" s="4"/>
      <c r="Q34" s="5"/>
    </row>
    <row r="35" spans="1:29" ht="13" thickBot="1" x14ac:dyDescent="0.3">
      <c r="A35" s="12" t="s">
        <v>48</v>
      </c>
      <c r="B35" s="9">
        <f>(SUMIFS(F:F,E:E,A35)+SUMIFS(H:H,G:G,A35))+(SUMIFS(J:J,E:E,A35)+SUMIFS(L:L,G:G,A35))/100</f>
        <v>0</v>
      </c>
      <c r="C35" s="2" t="str">
        <f t="shared" si="14"/>
        <v/>
      </c>
      <c r="E35" s="2" t="str">
        <f>A34</f>
        <v>Сербия</v>
      </c>
      <c r="F35" s="2">
        <f t="shared" si="12"/>
        <v>3</v>
      </c>
      <c r="G35" s="2" t="str">
        <f>A35</f>
        <v>Коста-Рика</v>
      </c>
      <c r="H35" s="2">
        <f t="shared" si="13"/>
        <v>0</v>
      </c>
      <c r="J35" s="1">
        <v>1</v>
      </c>
      <c r="K35" t="s">
        <v>0</v>
      </c>
      <c r="L35" s="1">
        <v>0</v>
      </c>
      <c r="N35" t="s">
        <v>9</v>
      </c>
      <c r="O35" s="16" t="str">
        <f>IFERROR(INDEX(A:A,MATCH(N35,C:C,0)),"")</f>
        <v>Уругвай</v>
      </c>
      <c r="P35" s="17"/>
      <c r="Q35" s="18"/>
      <c r="W35" s="13" t="str">
        <f>IF(S31=U31,"",IF(S31&gt;U31,S29,S33))</f>
        <v/>
      </c>
      <c r="X35" s="14"/>
      <c r="Y35" s="15"/>
    </row>
    <row r="36" spans="1:29" x14ac:dyDescent="0.25">
      <c r="W36" s="3"/>
      <c r="X36" s="4"/>
      <c r="Y36" s="5"/>
    </row>
    <row r="37" spans="1:29" ht="13" thickBot="1" x14ac:dyDescent="0.3">
      <c r="A37" s="11" t="s">
        <v>34</v>
      </c>
      <c r="E37" s="2" t="str">
        <f>A39</f>
        <v>Германия</v>
      </c>
      <c r="F37" s="2">
        <f t="shared" ref="F37:F42" si="15">IF($J37="","",IF($J37=L37,1,IF($J37&gt;$L37,3,0)))</f>
        <v>0</v>
      </c>
      <c r="G37" s="2" t="str">
        <f>A40</f>
        <v>Мексика</v>
      </c>
      <c r="H37" s="2">
        <f>IF($J37="","",IF($J37=$L37,1,IF($J37&lt;$L37,3,0)))</f>
        <v>3</v>
      </c>
      <c r="J37" s="1">
        <v>0</v>
      </c>
      <c r="K37" t="s">
        <v>0</v>
      </c>
      <c r="L37" s="1">
        <v>1</v>
      </c>
      <c r="W37" s="6"/>
      <c r="X37" s="4" t="s">
        <v>0</v>
      </c>
      <c r="Y37" s="7"/>
    </row>
    <row r="38" spans="1:29" x14ac:dyDescent="0.25">
      <c r="E38" s="2" t="str">
        <f>A39</f>
        <v>Германия</v>
      </c>
      <c r="F38" s="2" t="str">
        <f t="shared" si="15"/>
        <v/>
      </c>
      <c r="G38" s="2" t="str">
        <f>A41</f>
        <v>Швеция</v>
      </c>
      <c r="H38" s="2" t="str">
        <f t="shared" ref="H38:H42" si="16">IF($J38="","",IF($J38=$L38,1,IF($J38&lt;$L38,3,0)))</f>
        <v/>
      </c>
      <c r="J38" s="1"/>
      <c r="K38" t="s">
        <v>0</v>
      </c>
      <c r="L38" s="1"/>
      <c r="N38" t="s">
        <v>10</v>
      </c>
      <c r="O38" s="13" t="str">
        <f>IFERROR(INDEX(A:A,MATCH(N38,C:C,0)),"")</f>
        <v>Хорватия</v>
      </c>
      <c r="P38" s="14"/>
      <c r="Q38" s="15"/>
      <c r="W38" s="3"/>
      <c r="X38" s="4"/>
      <c r="Y38" s="5"/>
    </row>
    <row r="39" spans="1:29" ht="13" thickBot="1" x14ac:dyDescent="0.3">
      <c r="A39" s="12" t="s">
        <v>49</v>
      </c>
      <c r="B39" s="9">
        <f>(SUMIFS(F:F,E:E,A39)+SUMIFS(H:H,G:G,A39))+(SUMIFS(J:J,E:E,A39)+SUMIFS(L:L,G:G,A39))/100</f>
        <v>0</v>
      </c>
      <c r="C39" s="2" t="str">
        <f>IF(B39=0,"",$A$37&amp;RANK(B39,$B$39:$B$42))</f>
        <v/>
      </c>
      <c r="E39" s="2" t="str">
        <f>A39</f>
        <v>Германия</v>
      </c>
      <c r="F39" s="2" t="str">
        <f t="shared" si="15"/>
        <v/>
      </c>
      <c r="G39" s="2" t="str">
        <f>A42</f>
        <v>Юж. Корея</v>
      </c>
      <c r="H39" s="2" t="str">
        <f t="shared" si="16"/>
        <v/>
      </c>
      <c r="J39" s="1"/>
      <c r="K39" t="s">
        <v>0</v>
      </c>
      <c r="L39" s="1"/>
      <c r="O39" s="3"/>
      <c r="P39" s="4"/>
      <c r="Q39" s="5"/>
      <c r="W39" s="16" t="str">
        <f>IF(S43=U43,"",IF(S43&gt;U43,S41,S45))</f>
        <v/>
      </c>
      <c r="X39" s="17"/>
      <c r="Y39" s="18"/>
    </row>
    <row r="40" spans="1:29" ht="13" thickBot="1" x14ac:dyDescent="0.3">
      <c r="A40" s="12" t="s">
        <v>50</v>
      </c>
      <c r="B40" s="9">
        <f>(SUMIFS(F:F,E:E,A40)+SUMIFS(H:H,G:G,A40))+(SUMIFS(J:J,E:E,A40)+SUMIFS(L:L,G:G,A40))/100</f>
        <v>6.03</v>
      </c>
      <c r="C40" s="2" t="str">
        <f t="shared" ref="C40:C42" si="17">IF(B40=0,"",$A$37&amp;RANK(B40,$B$39:$B$42))</f>
        <v>F1</v>
      </c>
      <c r="E40" s="2" t="str">
        <f>A40</f>
        <v>Мексика</v>
      </c>
      <c r="F40" s="2" t="str">
        <f t="shared" si="15"/>
        <v/>
      </c>
      <c r="G40" s="2" t="str">
        <f>A41</f>
        <v>Швеция</v>
      </c>
      <c r="H40" s="2" t="str">
        <f t="shared" si="16"/>
        <v/>
      </c>
      <c r="J40" s="1"/>
      <c r="K40" t="s">
        <v>0</v>
      </c>
      <c r="L40" s="1"/>
      <c r="O40" s="6"/>
      <c r="P40" s="4" t="s">
        <v>0</v>
      </c>
      <c r="Q40" s="7"/>
    </row>
    <row r="41" spans="1:29" x14ac:dyDescent="0.25">
      <c r="A41" s="12" t="s">
        <v>51</v>
      </c>
      <c r="B41" s="9">
        <f>(SUMIFS(F:F,E:E,A41)+SUMIFS(H:H,G:G,A41))+(SUMIFS(J:J,E:E,A41)+SUMIFS(L:L,G:G,A41))/100</f>
        <v>3.01</v>
      </c>
      <c r="C41" s="2" t="str">
        <f t="shared" si="17"/>
        <v>F2</v>
      </c>
      <c r="E41" s="2" t="str">
        <f>A40</f>
        <v>Мексика</v>
      </c>
      <c r="F41" s="2">
        <f t="shared" si="15"/>
        <v>3</v>
      </c>
      <c r="G41" s="2" t="str">
        <f>A42</f>
        <v>Юж. Корея</v>
      </c>
      <c r="H41" s="2">
        <f t="shared" si="16"/>
        <v>0</v>
      </c>
      <c r="J41" s="1">
        <v>2</v>
      </c>
      <c r="K41" t="s">
        <v>0</v>
      </c>
      <c r="L41" s="1">
        <v>1</v>
      </c>
      <c r="O41" s="3"/>
      <c r="P41" s="4"/>
      <c r="Q41" s="5"/>
      <c r="S41" s="13" t="str">
        <f>IF(O47=Q47,"",IF(O47&gt;Q47,O45,O49))</f>
        <v/>
      </c>
      <c r="T41" s="14"/>
      <c r="U41" s="15"/>
    </row>
    <row r="42" spans="1:29" ht="13" thickBot="1" x14ac:dyDescent="0.3">
      <c r="A42" s="12" t="s">
        <v>52</v>
      </c>
      <c r="B42" s="9">
        <f>(SUMIFS(F:F,E:E,A42)+SUMIFS(H:H,G:G,A42))+(SUMIFS(J:J,E:E,A42)+SUMIFS(L:L,G:G,A42))/100</f>
        <v>0.01</v>
      </c>
      <c r="C42" s="2" t="str">
        <f t="shared" si="17"/>
        <v>F3</v>
      </c>
      <c r="E42" s="2" t="str">
        <f>A41</f>
        <v>Швеция</v>
      </c>
      <c r="F42" s="2">
        <f t="shared" si="15"/>
        <v>3</v>
      </c>
      <c r="G42" s="2" t="str">
        <f>A42</f>
        <v>Юж. Корея</v>
      </c>
      <c r="H42" s="2">
        <f t="shared" si="16"/>
        <v>0</v>
      </c>
      <c r="J42" s="1">
        <v>1</v>
      </c>
      <c r="K42" t="s">
        <v>0</v>
      </c>
      <c r="L42" s="1">
        <v>0</v>
      </c>
      <c r="N42" t="s">
        <v>11</v>
      </c>
      <c r="O42" s="16" t="str">
        <f>IFERROR(INDEX(A:A,MATCH(N42,C:C,0)),"")</f>
        <v>Дания</v>
      </c>
      <c r="P42" s="17"/>
      <c r="Q42" s="18"/>
      <c r="S42" s="3"/>
      <c r="T42" s="4"/>
      <c r="U42" s="5"/>
    </row>
    <row r="43" spans="1:29" x14ac:dyDescent="0.25">
      <c r="S43" s="6"/>
      <c r="T43" s="4" t="s">
        <v>0</v>
      </c>
      <c r="U43" s="7"/>
    </row>
    <row r="44" spans="1:29" ht="13" thickBot="1" x14ac:dyDescent="0.3">
      <c r="A44" s="11" t="s">
        <v>35</v>
      </c>
      <c r="E44" s="2" t="str">
        <f>A46</f>
        <v>Бельгия</v>
      </c>
      <c r="F44" s="2" t="str">
        <f t="shared" ref="F44:F49" si="18">IF($J44="","",IF($J44=L44,1,IF($J44&gt;$L44,3,0)))</f>
        <v/>
      </c>
      <c r="G44" s="2" t="str">
        <f>A47</f>
        <v>Англия</v>
      </c>
      <c r="H44" s="2" t="str">
        <f>IF($J44="","",IF($J44=$L44,1,IF($J44&lt;$L44,3,0)))</f>
        <v/>
      </c>
      <c r="J44" s="1"/>
      <c r="K44" t="s">
        <v>0</v>
      </c>
      <c r="L44" s="1"/>
      <c r="S44" s="3"/>
      <c r="T44" s="4"/>
      <c r="U44" s="5"/>
    </row>
    <row r="45" spans="1:29" ht="13" thickBot="1" x14ac:dyDescent="0.3">
      <c r="E45" s="2" t="str">
        <f>A46</f>
        <v>Бельгия</v>
      </c>
      <c r="F45" s="2">
        <f t="shared" si="18"/>
        <v>3</v>
      </c>
      <c r="G45" s="2" t="str">
        <f>A48</f>
        <v>Тунис</v>
      </c>
      <c r="H45" s="2">
        <f t="shared" ref="H45:H49" si="19">IF($J45="","",IF($J45=$L45,1,IF($J45&lt;$L45,3,0)))</f>
        <v>0</v>
      </c>
      <c r="J45" s="1">
        <v>5</v>
      </c>
      <c r="K45" t="s">
        <v>0</v>
      </c>
      <c r="L45" s="1">
        <v>2</v>
      </c>
      <c r="N45" t="s">
        <v>12</v>
      </c>
      <c r="O45" s="13" t="str">
        <f>IFERROR(INDEX(A:A,MATCH(N45,C:C,0)),"")</f>
        <v>Мексика</v>
      </c>
      <c r="P45" s="14"/>
      <c r="Q45" s="15"/>
      <c r="S45" s="16" t="str">
        <f>IF(O54=Q54,"",IF(O54&gt;Q54,O52,O56))</f>
        <v/>
      </c>
      <c r="T45" s="17"/>
      <c r="U45" s="18"/>
    </row>
    <row r="46" spans="1:29" x14ac:dyDescent="0.25">
      <c r="A46" s="12" t="s">
        <v>53</v>
      </c>
      <c r="B46" s="9">
        <f>(SUMIFS(F:F,E:E,A46)+SUMIFS(H:H,G:G,A46))+(SUMIFS(J:J,E:E,A46)+SUMIFS(L:L,G:G,A46))/100</f>
        <v>6.08</v>
      </c>
      <c r="C46" s="2" t="str">
        <f>IF(B46=0,"",$A$44&amp;RANK(B46,$B$46:$B$49))</f>
        <v>G1</v>
      </c>
      <c r="E46" s="2" t="str">
        <f>A46</f>
        <v>Бельгия</v>
      </c>
      <c r="F46" s="2">
        <f t="shared" si="18"/>
        <v>3</v>
      </c>
      <c r="G46" s="2" t="str">
        <f>A49</f>
        <v>Панама</v>
      </c>
      <c r="H46" s="2">
        <f t="shared" si="19"/>
        <v>0</v>
      </c>
      <c r="J46" s="1">
        <v>3</v>
      </c>
      <c r="K46" t="s">
        <v>0</v>
      </c>
      <c r="L46" s="1">
        <v>0</v>
      </c>
      <c r="O46" s="3"/>
      <c r="P46" s="4"/>
      <c r="Q46" s="5"/>
    </row>
    <row r="47" spans="1:29" x14ac:dyDescent="0.25">
      <c r="A47" s="12" t="s">
        <v>54</v>
      </c>
      <c r="B47" s="9">
        <f>(SUMIFS(F:F,E:E,A47)+SUMIFS(H:H,G:G,A47))+(SUMIFS(J:J,E:E,A47)+SUMIFS(L:L,G:G,A47))/100</f>
        <v>3.02</v>
      </c>
      <c r="C47" s="2" t="str">
        <f t="shared" ref="C47:C49" si="20">IF(B47=0,"",$A$44&amp;RANK(B47,$B$46:$B$49))</f>
        <v>G2</v>
      </c>
      <c r="E47" s="2" t="str">
        <f>A47</f>
        <v>Англия</v>
      </c>
      <c r="F47" s="2">
        <f t="shared" si="18"/>
        <v>3</v>
      </c>
      <c r="G47" s="2" t="str">
        <f>A48</f>
        <v>Тунис</v>
      </c>
      <c r="H47" s="2">
        <f t="shared" si="19"/>
        <v>0</v>
      </c>
      <c r="J47" s="1">
        <v>2</v>
      </c>
      <c r="K47" t="s">
        <v>0</v>
      </c>
      <c r="L47" s="1">
        <v>1</v>
      </c>
      <c r="O47" s="6"/>
      <c r="P47" s="4" t="s">
        <v>0</v>
      </c>
      <c r="Q47" s="7"/>
    </row>
    <row r="48" spans="1:29" x14ac:dyDescent="0.25">
      <c r="A48" s="12" t="s">
        <v>55</v>
      </c>
      <c r="B48" s="9">
        <f>(SUMIFS(F:F,E:E,A48)+SUMIFS(H:H,G:G,A48))+(SUMIFS(J:J,E:E,A48)+SUMIFS(L:L,G:G,A48))/100</f>
        <v>0.03</v>
      </c>
      <c r="C48" s="2" t="str">
        <f t="shared" si="20"/>
        <v>G3</v>
      </c>
      <c r="E48" s="2" t="str">
        <f>A47</f>
        <v>Англия</v>
      </c>
      <c r="F48" s="2" t="str">
        <f t="shared" si="18"/>
        <v/>
      </c>
      <c r="G48" s="2" t="str">
        <f>A49</f>
        <v>Панама</v>
      </c>
      <c r="H48" s="2" t="str">
        <f t="shared" si="19"/>
        <v/>
      </c>
      <c r="J48" s="1"/>
      <c r="K48" t="s">
        <v>0</v>
      </c>
      <c r="L48" s="1"/>
      <c r="O48" s="3"/>
      <c r="P48" s="4"/>
      <c r="Q48" s="5"/>
    </row>
    <row r="49" spans="1:17" ht="13" thickBot="1" x14ac:dyDescent="0.3">
      <c r="A49" s="12" t="s">
        <v>56</v>
      </c>
      <c r="B49" s="9">
        <f>(SUMIFS(F:F,E:E,A49)+SUMIFS(H:H,G:G,A49))+(SUMIFS(J:J,E:E,A49)+SUMIFS(L:L,G:G,A49))/100</f>
        <v>0</v>
      </c>
      <c r="C49" s="2" t="str">
        <f t="shared" si="20"/>
        <v/>
      </c>
      <c r="E49" s="2" t="str">
        <f>A48</f>
        <v>Тунис</v>
      </c>
      <c r="F49" s="2" t="str">
        <f t="shared" si="18"/>
        <v/>
      </c>
      <c r="G49" s="2" t="str">
        <f>A49</f>
        <v>Панама</v>
      </c>
      <c r="H49" s="2" t="str">
        <f t="shared" si="19"/>
        <v/>
      </c>
      <c r="J49" s="1"/>
      <c r="K49" t="s">
        <v>0</v>
      </c>
      <c r="L49" s="1"/>
      <c r="N49" t="s">
        <v>13</v>
      </c>
      <c r="O49" s="16" t="str">
        <f>IFERROR(INDEX(A:A,MATCH(N49,C:C,0)),"")</f>
        <v/>
      </c>
      <c r="P49" s="17"/>
      <c r="Q49" s="18"/>
    </row>
    <row r="51" spans="1:17" ht="13" thickBot="1" x14ac:dyDescent="0.3">
      <c r="A51" s="11" t="s">
        <v>36</v>
      </c>
      <c r="E51" s="2" t="str">
        <f>A53</f>
        <v>Колумбия</v>
      </c>
      <c r="F51" s="2" t="str">
        <f t="shared" ref="F51:F56" si="21">IF($J51="","",IF($J51=L51,1,IF($J51&gt;$L51,3,0)))</f>
        <v/>
      </c>
      <c r="G51" s="2" t="str">
        <f>A54</f>
        <v>Польша</v>
      </c>
      <c r="H51" s="2" t="str">
        <f>IF($J51="","",IF($J51=$L51,1,IF($J51&lt;$L51,3,0)))</f>
        <v/>
      </c>
      <c r="J51" s="1"/>
      <c r="K51" t="s">
        <v>0</v>
      </c>
      <c r="L51" s="1"/>
    </row>
    <row r="52" spans="1:17" x14ac:dyDescent="0.25">
      <c r="E52" s="2" t="str">
        <f>A53</f>
        <v>Колумбия</v>
      </c>
      <c r="F52" s="2" t="str">
        <f t="shared" si="21"/>
        <v/>
      </c>
      <c r="G52" s="2" t="str">
        <f>A55</f>
        <v>Сенегал</v>
      </c>
      <c r="H52" s="2" t="str">
        <f t="shared" ref="H52:H56" si="22">IF($J52="","",IF($J52=$L52,1,IF($J52&lt;$L52,3,0)))</f>
        <v/>
      </c>
      <c r="J52" s="1"/>
      <c r="K52" t="s">
        <v>0</v>
      </c>
      <c r="L52" s="1"/>
      <c r="N52" t="s">
        <v>14</v>
      </c>
      <c r="O52" s="13" t="str">
        <f>IFERROR(INDEX(A:A,MATCH(N52,C:C,0)),"")</f>
        <v>Сенегал</v>
      </c>
      <c r="P52" s="14"/>
      <c r="Q52" s="15"/>
    </row>
    <row r="53" spans="1:17" x14ac:dyDescent="0.25">
      <c r="A53" s="12" t="s">
        <v>57</v>
      </c>
      <c r="B53" s="9">
        <f>(SUMIFS(F:F,E:E,A53)+SUMIFS(H:H,G:G,A53))+(SUMIFS(J:J,E:E,A53)+SUMIFS(L:L,G:G,A53))/100</f>
        <v>0.01</v>
      </c>
      <c r="C53" s="2" t="str">
        <f>IF(B53=0,"",$A$51&amp;RANK(B53,$B$53:$B$56))</f>
        <v>H3</v>
      </c>
      <c r="E53" s="2" t="str">
        <f>A53</f>
        <v>Колумбия</v>
      </c>
      <c r="F53" s="2">
        <f t="shared" si="21"/>
        <v>0</v>
      </c>
      <c r="G53" s="2" t="str">
        <f>A56</f>
        <v>Япония</v>
      </c>
      <c r="H53" s="2">
        <f t="shared" si="22"/>
        <v>3</v>
      </c>
      <c r="J53" s="1">
        <v>1</v>
      </c>
      <c r="K53" t="s">
        <v>0</v>
      </c>
      <c r="L53" s="1">
        <v>2</v>
      </c>
      <c r="O53" s="3"/>
      <c r="P53" s="4"/>
      <c r="Q53" s="5"/>
    </row>
    <row r="54" spans="1:17" x14ac:dyDescent="0.25">
      <c r="A54" s="12" t="s">
        <v>58</v>
      </c>
      <c r="B54" s="9">
        <f>(SUMIFS(F:F,E:E,A54)+SUMIFS(H:H,G:G,A54))+(SUMIFS(J:J,E:E,A54)+SUMIFS(L:L,G:G,A54))/100</f>
        <v>0.01</v>
      </c>
      <c r="C54" s="2" t="str">
        <f t="shared" ref="C54:C56" si="23">IF(B54=0,"",$A$51&amp;RANK(B54,$B$53:$B$56))</f>
        <v>H3</v>
      </c>
      <c r="E54" s="2" t="str">
        <f>A54</f>
        <v>Польша</v>
      </c>
      <c r="F54" s="2">
        <f t="shared" si="21"/>
        <v>0</v>
      </c>
      <c r="G54" s="2" t="str">
        <f>A55</f>
        <v>Сенегал</v>
      </c>
      <c r="H54" s="2">
        <f t="shared" si="22"/>
        <v>3</v>
      </c>
      <c r="J54" s="1">
        <v>1</v>
      </c>
      <c r="K54" t="s">
        <v>0</v>
      </c>
      <c r="L54" s="1">
        <v>2</v>
      </c>
      <c r="O54" s="6"/>
      <c r="P54" s="4" t="s">
        <v>0</v>
      </c>
      <c r="Q54" s="7"/>
    </row>
    <row r="55" spans="1:17" x14ac:dyDescent="0.25">
      <c r="A55" s="12" t="s">
        <v>59</v>
      </c>
      <c r="B55" s="9">
        <f>(SUMIFS(F:F,E:E,A55)+SUMIFS(H:H,G:G,A55))+(SUMIFS(J:J,E:E,A55)+SUMIFS(L:L,G:G,A55))/100</f>
        <v>3.02</v>
      </c>
      <c r="C55" s="2" t="str">
        <f t="shared" si="23"/>
        <v>H1</v>
      </c>
      <c r="E55" s="2" t="str">
        <f>A54</f>
        <v>Польша</v>
      </c>
      <c r="F55" s="2" t="str">
        <f t="shared" si="21"/>
        <v/>
      </c>
      <c r="G55" s="2" t="str">
        <f>A56</f>
        <v>Япония</v>
      </c>
      <c r="H55" s="2" t="str">
        <f t="shared" si="22"/>
        <v/>
      </c>
      <c r="J55" s="1"/>
      <c r="K55" t="s">
        <v>0</v>
      </c>
      <c r="L55" s="1"/>
      <c r="O55" s="3"/>
      <c r="P55" s="4"/>
      <c r="Q55" s="5"/>
    </row>
    <row r="56" spans="1:17" ht="13" thickBot="1" x14ac:dyDescent="0.3">
      <c r="A56" s="12" t="s">
        <v>60</v>
      </c>
      <c r="B56" s="9">
        <f>(SUMIFS(F:F,E:E,A56)+SUMIFS(H:H,G:G,A56))+(SUMIFS(J:J,E:E,A56)+SUMIFS(L:L,G:G,A56))/100</f>
        <v>3.02</v>
      </c>
      <c r="C56" s="2" t="str">
        <f t="shared" si="23"/>
        <v>H1</v>
      </c>
      <c r="E56" s="2" t="str">
        <f>A55</f>
        <v>Сенегал</v>
      </c>
      <c r="F56" s="2" t="str">
        <f t="shared" si="21"/>
        <v/>
      </c>
      <c r="G56" s="2" t="str">
        <f>A56</f>
        <v>Япония</v>
      </c>
      <c r="H56" s="2" t="str">
        <f t="shared" si="22"/>
        <v/>
      </c>
      <c r="J56" s="1"/>
      <c r="K56" t="s">
        <v>0</v>
      </c>
      <c r="L56" s="1"/>
      <c r="N56" t="s">
        <v>15</v>
      </c>
      <c r="O56" s="16" t="str">
        <f>IFERROR(INDEX(A:A,MATCH(N56,C:C,0)),"")</f>
        <v>Англия</v>
      </c>
      <c r="P56" s="17"/>
      <c r="Q56" s="18"/>
    </row>
  </sheetData>
  <sheetProtection algorithmName="SHA-512" hashValue="jQlQsBs+pXN9NC7dN1vC6ucZu3DsmfAJseDnEQnmnXFfxamiijMS4s08KW8TiC+6Q0NFW/yXIUr+ROzwfqGzUQ==" saltValue="9aHeZbTAPaF8k9eA55UPEA==" spinCount="100000" sheet="1" objects="1" scenarios="1" selectLockedCells="1"/>
  <mergeCells count="36">
    <mergeCell ref="AA17:AC17"/>
    <mergeCell ref="AA21:AC21"/>
    <mergeCell ref="AA29:AC29"/>
    <mergeCell ref="AA33:AC33"/>
    <mergeCell ref="S29:U29"/>
    <mergeCell ref="S33:U33"/>
    <mergeCell ref="AF22:AH22"/>
    <mergeCell ref="AF24:AH24"/>
    <mergeCell ref="AF28:AH28"/>
    <mergeCell ref="AF26:AH26"/>
    <mergeCell ref="S21:U21"/>
    <mergeCell ref="S41:U41"/>
    <mergeCell ref="S45:U45"/>
    <mergeCell ref="W11:Y11"/>
    <mergeCell ref="W15:Y15"/>
    <mergeCell ref="W35:Y35"/>
    <mergeCell ref="W39:Y39"/>
    <mergeCell ref="S17:U17"/>
    <mergeCell ref="O56:Q56"/>
    <mergeCell ref="O16:Q16"/>
    <mergeCell ref="O20:Q20"/>
    <mergeCell ref="O23:Q23"/>
    <mergeCell ref="O27:Q27"/>
    <mergeCell ref="O38:Q38"/>
    <mergeCell ref="O42:Q42"/>
    <mergeCell ref="O45:Q45"/>
    <mergeCell ref="O49:Q49"/>
    <mergeCell ref="O52:Q52"/>
    <mergeCell ref="O31:Q31"/>
    <mergeCell ref="O35:Q35"/>
    <mergeCell ref="O2:Q2"/>
    <mergeCell ref="S5:U5"/>
    <mergeCell ref="O9:Q9"/>
    <mergeCell ref="O13:Q13"/>
    <mergeCell ref="S9:U9"/>
    <mergeCell ref="O6:Q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Турнирная таблица ЧМ2018</dc:title>
  <dc:creator>Oleg Vidyakin</dc:creator>
  <dc:description>http://vidyakin.biz</dc:description>
  <cp:lastModifiedBy>Oleg Vidyakin</cp:lastModifiedBy>
  <dcterms:created xsi:type="dcterms:W3CDTF">2018-06-21T10:43:31Z</dcterms:created>
  <dcterms:modified xsi:type="dcterms:W3CDTF">2018-06-23T17:01:22Z</dcterms:modified>
</cp:coreProperties>
</file>